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<sst xmlns="http://schemas.openxmlformats.org/spreadsheetml/2006/main" count="64" uniqueCount="58">
  <si>
    <t>Average Cost of Home in 1993</t>
  </si>
  <si>
    <t>Adjusted for Inflation to 2008</t>
  </si>
  <si>
    <t>Mississippi River</t>
  </si>
  <si>
    <t>Quad Cities</t>
  </si>
  <si>
    <t>Muscatine, IA</t>
  </si>
  <si>
    <t>Keithsburg, IL</t>
  </si>
  <si>
    <t>Burlington, IA</t>
  </si>
  <si>
    <t>Keokuk, IA</t>
  </si>
  <si>
    <t>Gregory Landing, MO</t>
  </si>
  <si>
    <t>Quincy, IL</t>
  </si>
  <si>
    <t>Hannibal, MO</t>
  </si>
  <si>
    <t>Louisiana, MO</t>
  </si>
  <si>
    <t>Clarksville, MO</t>
  </si>
  <si>
    <t>Grafton, IL</t>
  </si>
  <si>
    <t>St. Louis, MO</t>
  </si>
  <si>
    <t>Chester, IL</t>
  </si>
  <si>
    <t>Missouri River</t>
  </si>
  <si>
    <t>Plattsmouth, NE</t>
  </si>
  <si>
    <t>Brownville, NE</t>
  </si>
  <si>
    <t>St. Joseph, MO</t>
  </si>
  <si>
    <t>Kansas City, MO</t>
  </si>
  <si>
    <t>Lexington, MO</t>
  </si>
  <si>
    <t>Waverly, MO</t>
  </si>
  <si>
    <t>Miami, MO</t>
  </si>
  <si>
    <t>Glasgow, MO</t>
  </si>
  <si>
    <t>Boonville, MO</t>
  </si>
  <si>
    <t>Jefferson City, MO</t>
  </si>
  <si>
    <t>Gasconade, MO</t>
  </si>
  <si>
    <t>Hermann, MO</t>
  </si>
  <si>
    <t>St. Charles, MO</t>
  </si>
  <si>
    <t>Flood Stage (ft)</t>
  </si>
  <si>
    <t>Winfield, MO</t>
  </si>
  <si>
    <t>Melvon Price, IL</t>
  </si>
  <si>
    <t>Old Record (ft)</t>
  </si>
  <si>
    <t>New Record in 1993 (ft)</t>
  </si>
  <si>
    <t>Assumptions</t>
  </si>
  <si>
    <t>Population</t>
  </si>
  <si>
    <t>Napoleon, MO</t>
  </si>
  <si>
    <t>Distrubuted by population</t>
  </si>
  <si>
    <t>Total</t>
  </si>
  <si>
    <t>Proportion of Total</t>
  </si>
  <si>
    <t>Approx No. of Houses</t>
  </si>
  <si>
    <t>Flood Water Depth (ft)</t>
  </si>
  <si>
    <t>Houses Saved</t>
  </si>
  <si>
    <t>Houses Flooded</t>
  </si>
  <si>
    <t>Total Savings</t>
  </si>
  <si>
    <t>Case 1: 50 % Homes with 10 ft Float</t>
  </si>
  <si>
    <t>Case 2: 50 % Homes with 18 ft Float</t>
  </si>
  <si>
    <t>houses flooded with full loss of value</t>
  </si>
  <si>
    <t>Case 3: 50% Homes with 25 ft Float</t>
  </si>
  <si>
    <t>Condensed</t>
  </si>
  <si>
    <t>Totals</t>
  </si>
  <si>
    <t>Homes Flooded</t>
  </si>
  <si>
    <t>Homes Saved</t>
  </si>
  <si>
    <t>Total Cost Savings</t>
  </si>
  <si>
    <t>Case 1 - 50% with 10 ft Float</t>
  </si>
  <si>
    <t>Case 2 - 50% with 18 ft Float</t>
  </si>
  <si>
    <t>Case 3 - 50% with 25 ft Float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</si>
</sst>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"/>
    <numFmt numFmtId="167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18" fillId="33" borderId="0" xfId="0" applyFont="1" applyFill="1" applyAlignment="1">
      <alignment/>
    </xf>
    <xf numFmtId="167" fontId="0" fillId="15" borderId="0" xfId="0" applyNumberFormat="1" applyFill="1" applyAlignment="1">
      <alignment/>
    </xf>
    <xf numFmtId="0" fontId="0" fillId="34" borderId="0" xfId="0" applyFill="1" applyAlignment="1">
      <alignment/>
    </xf>
    <xf numFmtId="0" fontId="37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60" zoomScaleNormal="60" zoomScalePageLayoutView="0" workbookViewId="0" topLeftCell="A1">
      <selection activeCell="A45" sqref="A45:D48"/>
    </sheetView>
  </sheetViews>
  <sheetFormatPr defaultColWidth="9.140625" defaultRowHeight="15"/>
  <cols>
    <col min="1" max="1" width="20.00390625" style="0" customWidth="1"/>
    <col min="2" max="2" width="30.140625" style="0" customWidth="1"/>
    <col min="3" max="3" width="30.28125" style="0" customWidth="1"/>
    <col min="4" max="4" width="29.140625" style="0" customWidth="1"/>
    <col min="5" max="5" width="20.421875" style="0" customWidth="1"/>
    <col min="6" max="6" width="19.57421875" style="0" customWidth="1"/>
    <col min="7" max="7" width="21.00390625" style="0" customWidth="1"/>
    <col min="8" max="8" width="25.57421875" style="0" customWidth="1"/>
    <col min="9" max="9" width="24.28125" style="0" customWidth="1"/>
    <col min="10" max="10" width="18.00390625" style="0" customWidth="1"/>
    <col min="11" max="11" width="4.7109375" style="0" customWidth="1"/>
    <col min="12" max="12" width="17.7109375" style="0" customWidth="1"/>
    <col min="13" max="13" width="26.7109375" style="0" customWidth="1"/>
    <col min="14" max="14" width="4.140625" style="0" customWidth="1"/>
    <col min="15" max="15" width="28.00390625" style="0" customWidth="1"/>
    <col min="16" max="16" width="19.28125" style="0" customWidth="1"/>
  </cols>
  <sheetData>
    <row r="1" ht="15">
      <c r="A1" t="s">
        <v>0</v>
      </c>
    </row>
    <row r="2" spans="1:4" ht="15">
      <c r="A2" s="1">
        <v>113200</v>
      </c>
      <c r="B2" s="1"/>
      <c r="C2" s="1"/>
      <c r="D2" s="1"/>
    </row>
    <row r="3" ht="15">
      <c r="A3" t="s">
        <v>1</v>
      </c>
    </row>
    <row r="4" ht="15">
      <c r="A4">
        <v>166634</v>
      </c>
    </row>
    <row r="5" spans="9:16" ht="15">
      <c r="I5" s="11" t="s">
        <v>46</v>
      </c>
      <c r="J5" s="11"/>
      <c r="K5" s="5"/>
      <c r="L5" s="11" t="s">
        <v>47</v>
      </c>
      <c r="M5" s="11"/>
      <c r="O5" s="11" t="s">
        <v>49</v>
      </c>
      <c r="P5" s="11"/>
    </row>
    <row r="6" spans="1:16" ht="15">
      <c r="A6" s="7" t="s">
        <v>2</v>
      </c>
      <c r="B6" s="7" t="s">
        <v>36</v>
      </c>
      <c r="C6" s="7" t="s">
        <v>40</v>
      </c>
      <c r="D6" s="7" t="s">
        <v>41</v>
      </c>
      <c r="E6" s="7" t="s">
        <v>30</v>
      </c>
      <c r="F6" s="7" t="s">
        <v>33</v>
      </c>
      <c r="G6" s="7" t="s">
        <v>34</v>
      </c>
      <c r="H6" s="7" t="s">
        <v>42</v>
      </c>
      <c r="I6" s="6" t="s">
        <v>44</v>
      </c>
      <c r="J6" s="6" t="s">
        <v>43</v>
      </c>
      <c r="L6" s="6" t="s">
        <v>44</v>
      </c>
      <c r="M6" s="6" t="s">
        <v>43</v>
      </c>
      <c r="O6" s="6" t="s">
        <v>44</v>
      </c>
      <c r="P6" s="6" t="s">
        <v>43</v>
      </c>
    </row>
    <row r="7" spans="1:16" ht="15">
      <c r="A7" s="6" t="s">
        <v>3</v>
      </c>
      <c r="B7">
        <v>1000</v>
      </c>
      <c r="C7" s="3">
        <f>B7/$B$38</f>
        <v>0.00019039872539477272</v>
      </c>
      <c r="D7" s="4">
        <f>C7*$A$41</f>
        <v>9.519936269738636</v>
      </c>
      <c r="E7">
        <v>15</v>
      </c>
      <c r="F7">
        <v>22.6</v>
      </c>
      <c r="G7">
        <v>22.6</v>
      </c>
      <c r="H7">
        <f>G7-E7</f>
        <v>7.600000000000001</v>
      </c>
      <c r="I7" s="4">
        <f>0.5*D7</f>
        <v>4.759968134869318</v>
      </c>
      <c r="J7" s="4">
        <f>0.5*D7</f>
        <v>4.759968134869318</v>
      </c>
      <c r="K7" s="4"/>
      <c r="L7" s="4">
        <f>0.5*D7</f>
        <v>4.759968134869318</v>
      </c>
      <c r="M7" s="4">
        <f>0.5*D7</f>
        <v>4.759968134869318</v>
      </c>
      <c r="O7" s="4">
        <f>0.5*D7</f>
        <v>4.759968134869318</v>
      </c>
      <c r="P7" s="4">
        <f>0.5*D7</f>
        <v>4.759968134869318</v>
      </c>
    </row>
    <row r="8" spans="1:16" ht="15">
      <c r="A8" s="6" t="s">
        <v>4</v>
      </c>
      <c r="B8">
        <v>22000</v>
      </c>
      <c r="C8" s="3">
        <f aca="true" t="shared" si="0" ref="C8:C37">B8/$B$38</f>
        <v>0.004188771958684999</v>
      </c>
      <c r="D8" s="4">
        <f aca="true" t="shared" si="1" ref="D8:D37">C8*$A$41</f>
        <v>209.43859793424997</v>
      </c>
      <c r="E8">
        <v>16</v>
      </c>
      <c r="F8">
        <v>24.8</v>
      </c>
      <c r="G8">
        <v>25.6</v>
      </c>
      <c r="H8">
        <f aca="true" t="shared" si="2" ref="H8:H37">G8-E8</f>
        <v>9.600000000000001</v>
      </c>
      <c r="I8" s="4">
        <f>0.5*D8</f>
        <v>104.71929896712498</v>
      </c>
      <c r="J8" s="4">
        <f>0.5*D8</f>
        <v>104.71929896712498</v>
      </c>
      <c r="K8" s="4"/>
      <c r="L8" s="4">
        <f>0.5*D8</f>
        <v>104.71929896712498</v>
      </c>
      <c r="M8" s="4">
        <f>0.5*D8</f>
        <v>104.71929896712498</v>
      </c>
      <c r="O8" s="4">
        <f aca="true" t="shared" si="3" ref="O8:O37">0.5*D8</f>
        <v>104.71929896712498</v>
      </c>
      <c r="P8" s="4">
        <f aca="true" t="shared" si="4" ref="P8:P37">0.5*D8</f>
        <v>104.71929896712498</v>
      </c>
    </row>
    <row r="9" spans="1:16" ht="15">
      <c r="A9" s="6" t="s">
        <v>5</v>
      </c>
      <c r="B9">
        <v>714</v>
      </c>
      <c r="C9" s="3">
        <f t="shared" si="0"/>
        <v>0.00013594468993186772</v>
      </c>
      <c r="D9" s="4">
        <f t="shared" si="1"/>
        <v>6.797234496593386</v>
      </c>
      <c r="E9">
        <v>13</v>
      </c>
      <c r="F9">
        <v>20.4</v>
      </c>
      <c r="G9">
        <v>24.2</v>
      </c>
      <c r="H9">
        <f t="shared" si="2"/>
        <v>11.2</v>
      </c>
      <c r="I9" s="4">
        <f>D9</f>
        <v>6.797234496593386</v>
      </c>
      <c r="J9" s="4">
        <v>0</v>
      </c>
      <c r="K9" s="4"/>
      <c r="L9" s="4">
        <f>0.5*D9</f>
        <v>3.398617248296693</v>
      </c>
      <c r="M9" s="4">
        <f>0.5*D9</f>
        <v>3.398617248296693</v>
      </c>
      <c r="O9" s="4">
        <f t="shared" si="3"/>
        <v>3.398617248296693</v>
      </c>
      <c r="P9" s="4">
        <f t="shared" si="4"/>
        <v>3.398617248296693</v>
      </c>
    </row>
    <row r="10" spans="1:16" ht="15">
      <c r="A10" s="6" t="s">
        <v>6</v>
      </c>
      <c r="B10">
        <v>26000</v>
      </c>
      <c r="C10" s="3">
        <f t="shared" si="0"/>
        <v>0.00495036686026409</v>
      </c>
      <c r="D10" s="4">
        <f t="shared" si="1"/>
        <v>247.51834301320451</v>
      </c>
      <c r="E10">
        <v>15</v>
      </c>
      <c r="F10">
        <v>21.5</v>
      </c>
      <c r="G10">
        <v>25.1</v>
      </c>
      <c r="H10">
        <f t="shared" si="2"/>
        <v>10.100000000000001</v>
      </c>
      <c r="I10" s="4">
        <f aca="true" t="shared" si="5" ref="I10:I21">D10</f>
        <v>247.51834301320451</v>
      </c>
      <c r="J10" s="4">
        <v>0</v>
      </c>
      <c r="K10" s="4"/>
      <c r="L10" s="4">
        <f>0.5*D10</f>
        <v>123.75917150660226</v>
      </c>
      <c r="M10" s="4">
        <f>0.5*D10</f>
        <v>123.75917150660226</v>
      </c>
      <c r="O10" s="4">
        <f t="shared" si="3"/>
        <v>123.75917150660226</v>
      </c>
      <c r="P10" s="4">
        <f t="shared" si="4"/>
        <v>123.75917150660226</v>
      </c>
    </row>
    <row r="11" spans="1:16" ht="15">
      <c r="A11" s="6" t="s">
        <v>7</v>
      </c>
      <c r="B11">
        <v>11500</v>
      </c>
      <c r="C11" s="3">
        <f t="shared" si="0"/>
        <v>0.0021895853420398864</v>
      </c>
      <c r="D11" s="4">
        <f t="shared" si="1"/>
        <v>109.47926710199432</v>
      </c>
      <c r="E11">
        <v>16</v>
      </c>
      <c r="F11">
        <v>23.4</v>
      </c>
      <c r="G11">
        <v>27.2</v>
      </c>
      <c r="H11">
        <f t="shared" si="2"/>
        <v>11.2</v>
      </c>
      <c r="I11" s="4">
        <f t="shared" si="5"/>
        <v>109.47926710199432</v>
      </c>
      <c r="J11" s="4">
        <v>0</v>
      </c>
      <c r="K11" s="4"/>
      <c r="L11" s="4">
        <f>0.5*D11</f>
        <v>54.73963355099716</v>
      </c>
      <c r="M11" s="4">
        <f>0.5*D11</f>
        <v>54.73963355099716</v>
      </c>
      <c r="O11" s="4">
        <f t="shared" si="3"/>
        <v>54.73963355099716</v>
      </c>
      <c r="P11" s="4">
        <f t="shared" si="4"/>
        <v>54.73963355099716</v>
      </c>
    </row>
    <row r="12" spans="1:16" ht="15">
      <c r="A12" s="6" t="s">
        <v>8</v>
      </c>
      <c r="B12">
        <v>1000</v>
      </c>
      <c r="C12" s="3">
        <f t="shared" si="0"/>
        <v>0.00019039872539477272</v>
      </c>
      <c r="D12" s="4">
        <f t="shared" si="1"/>
        <v>9.519936269738636</v>
      </c>
      <c r="E12">
        <v>15</v>
      </c>
      <c r="F12">
        <v>24.6</v>
      </c>
      <c r="G12">
        <v>26.4</v>
      </c>
      <c r="H12">
        <f t="shared" si="2"/>
        <v>11.399999999999999</v>
      </c>
      <c r="I12" s="4">
        <f t="shared" si="5"/>
        <v>9.519936269738636</v>
      </c>
      <c r="J12" s="4">
        <v>0</v>
      </c>
      <c r="K12" s="4"/>
      <c r="L12" s="4">
        <f>0.5*D12</f>
        <v>4.759968134869318</v>
      </c>
      <c r="M12" s="4">
        <f>0.5*D12</f>
        <v>4.759968134869318</v>
      </c>
      <c r="O12" s="4">
        <f t="shared" si="3"/>
        <v>4.759968134869318</v>
      </c>
      <c r="P12" s="4">
        <f t="shared" si="4"/>
        <v>4.759968134869318</v>
      </c>
    </row>
    <row r="13" spans="1:16" ht="15">
      <c r="A13" s="6" t="s">
        <v>9</v>
      </c>
      <c r="B13">
        <v>40000</v>
      </c>
      <c r="C13" s="3">
        <f t="shared" si="0"/>
        <v>0.007615949015790909</v>
      </c>
      <c r="D13" s="4">
        <f t="shared" si="1"/>
        <v>380.79745078954545</v>
      </c>
      <c r="E13">
        <v>17</v>
      </c>
      <c r="F13">
        <v>28.9</v>
      </c>
      <c r="G13">
        <v>32.2</v>
      </c>
      <c r="H13">
        <f t="shared" si="2"/>
        <v>15.200000000000003</v>
      </c>
      <c r="I13" s="4">
        <f t="shared" si="5"/>
        <v>380.79745078954545</v>
      </c>
      <c r="J13" s="4">
        <v>0</v>
      </c>
      <c r="K13" s="4"/>
      <c r="L13" s="4">
        <f>0.5*D13</f>
        <v>190.39872539477273</v>
      </c>
      <c r="M13" s="4">
        <f>0.5*D13</f>
        <v>190.39872539477273</v>
      </c>
      <c r="O13" s="4">
        <f t="shared" si="3"/>
        <v>190.39872539477273</v>
      </c>
      <c r="P13" s="4">
        <f t="shared" si="4"/>
        <v>190.39872539477273</v>
      </c>
    </row>
    <row r="14" spans="1:16" ht="15">
      <c r="A14" s="6" t="s">
        <v>10</v>
      </c>
      <c r="B14">
        <v>17500</v>
      </c>
      <c r="C14" s="3">
        <f t="shared" si="0"/>
        <v>0.0033319776944085227</v>
      </c>
      <c r="D14" s="4">
        <f t="shared" si="1"/>
        <v>166.59888472042613</v>
      </c>
      <c r="E14">
        <v>16</v>
      </c>
      <c r="F14">
        <v>28.6</v>
      </c>
      <c r="G14">
        <v>31.8</v>
      </c>
      <c r="H14">
        <f t="shared" si="2"/>
        <v>15.8</v>
      </c>
      <c r="I14" s="4">
        <f t="shared" si="5"/>
        <v>166.59888472042613</v>
      </c>
      <c r="J14" s="4">
        <v>0</v>
      </c>
      <c r="K14" s="4"/>
      <c r="L14" s="4">
        <f>0.5*D14</f>
        <v>83.29944236021306</v>
      </c>
      <c r="M14" s="4">
        <f>0.5*D14</f>
        <v>83.29944236021306</v>
      </c>
      <c r="O14" s="4">
        <f t="shared" si="3"/>
        <v>83.29944236021306</v>
      </c>
      <c r="P14" s="4">
        <f t="shared" si="4"/>
        <v>83.29944236021306</v>
      </c>
    </row>
    <row r="15" spans="1:16" ht="15">
      <c r="A15" s="6" t="s">
        <v>11</v>
      </c>
      <c r="B15">
        <v>4000</v>
      </c>
      <c r="C15" s="3">
        <f t="shared" si="0"/>
        <v>0.0007615949015790909</v>
      </c>
      <c r="D15" s="4">
        <f t="shared" si="1"/>
        <v>38.079745078954545</v>
      </c>
      <c r="E15">
        <v>15</v>
      </c>
      <c r="F15">
        <v>27</v>
      </c>
      <c r="G15">
        <v>28.4</v>
      </c>
      <c r="H15">
        <f t="shared" si="2"/>
        <v>13.399999999999999</v>
      </c>
      <c r="I15" s="4">
        <f t="shared" si="5"/>
        <v>38.079745078954545</v>
      </c>
      <c r="J15" s="4">
        <v>0</v>
      </c>
      <c r="K15" s="4"/>
      <c r="L15" s="4">
        <f>0.5*D15</f>
        <v>19.039872539477273</v>
      </c>
      <c r="M15" s="4">
        <f>0.5*D15</f>
        <v>19.039872539477273</v>
      </c>
      <c r="O15" s="4">
        <f t="shared" si="3"/>
        <v>19.039872539477273</v>
      </c>
      <c r="P15" s="4">
        <f t="shared" si="4"/>
        <v>19.039872539477273</v>
      </c>
    </row>
    <row r="16" spans="1:16" ht="15">
      <c r="A16" s="6" t="s">
        <v>12</v>
      </c>
      <c r="B16">
        <v>500</v>
      </c>
      <c r="C16" s="3">
        <f t="shared" si="0"/>
        <v>9.519936269738636E-05</v>
      </c>
      <c r="D16" s="4">
        <f t="shared" si="1"/>
        <v>4.759968134869318</v>
      </c>
      <c r="E16">
        <v>25</v>
      </c>
      <c r="F16">
        <v>36.4</v>
      </c>
      <c r="G16">
        <v>37.7</v>
      </c>
      <c r="H16">
        <f t="shared" si="2"/>
        <v>12.700000000000003</v>
      </c>
      <c r="I16" s="4">
        <f t="shared" si="5"/>
        <v>4.759968134869318</v>
      </c>
      <c r="J16" s="4">
        <v>0</v>
      </c>
      <c r="K16" s="4"/>
      <c r="L16" s="4">
        <f>0.5*D16</f>
        <v>2.379984067434659</v>
      </c>
      <c r="M16" s="4">
        <f>0.5*D16</f>
        <v>2.379984067434659</v>
      </c>
      <c r="O16" s="4">
        <f t="shared" si="3"/>
        <v>2.379984067434659</v>
      </c>
      <c r="P16" s="4">
        <f t="shared" si="4"/>
        <v>2.379984067434659</v>
      </c>
    </row>
    <row r="17" spans="1:16" ht="15">
      <c r="A17" s="6" t="s">
        <v>31</v>
      </c>
      <c r="B17">
        <v>1000</v>
      </c>
      <c r="C17" s="3">
        <f t="shared" si="0"/>
        <v>0.00019039872539477272</v>
      </c>
      <c r="D17" s="4">
        <f t="shared" si="1"/>
        <v>9.519936269738636</v>
      </c>
      <c r="E17">
        <v>26</v>
      </c>
      <c r="F17">
        <v>36.8</v>
      </c>
      <c r="G17">
        <v>39.6</v>
      </c>
      <c r="H17">
        <f t="shared" si="2"/>
        <v>13.600000000000001</v>
      </c>
      <c r="I17" s="4">
        <f t="shared" si="5"/>
        <v>9.519936269738636</v>
      </c>
      <c r="J17" s="4">
        <v>0</v>
      </c>
      <c r="K17" s="4"/>
      <c r="L17" s="4">
        <f>0.5*D17</f>
        <v>4.759968134869318</v>
      </c>
      <c r="M17" s="4">
        <f>0.5*D17</f>
        <v>4.759968134869318</v>
      </c>
      <c r="O17" s="4">
        <f t="shared" si="3"/>
        <v>4.759968134869318</v>
      </c>
      <c r="P17" s="4">
        <f t="shared" si="4"/>
        <v>4.759968134869318</v>
      </c>
    </row>
    <row r="18" spans="1:16" ht="15">
      <c r="A18" s="6" t="s">
        <v>13</v>
      </c>
      <c r="B18">
        <v>750</v>
      </c>
      <c r="C18" s="3">
        <f t="shared" si="0"/>
        <v>0.00014279904404607954</v>
      </c>
      <c r="D18" s="4">
        <f t="shared" si="1"/>
        <v>7.139952202303977</v>
      </c>
      <c r="E18">
        <v>18</v>
      </c>
      <c r="F18">
        <v>33.1</v>
      </c>
      <c r="G18">
        <v>38.2</v>
      </c>
      <c r="H18">
        <f t="shared" si="2"/>
        <v>20.200000000000003</v>
      </c>
      <c r="I18" s="4">
        <f t="shared" si="5"/>
        <v>7.139952202303977</v>
      </c>
      <c r="J18" s="4">
        <v>0</v>
      </c>
      <c r="K18" s="4"/>
      <c r="L18" s="4">
        <f>D18</f>
        <v>7.139952202303977</v>
      </c>
      <c r="M18" s="4">
        <v>0</v>
      </c>
      <c r="O18" s="4">
        <f t="shared" si="3"/>
        <v>3.5699761011519886</v>
      </c>
      <c r="P18" s="4">
        <f t="shared" si="4"/>
        <v>3.5699761011519886</v>
      </c>
    </row>
    <row r="19" spans="1:16" ht="15">
      <c r="A19" s="6" t="s">
        <v>32</v>
      </c>
      <c r="B19">
        <v>1000</v>
      </c>
      <c r="C19" s="3">
        <f t="shared" si="0"/>
        <v>0.00019039872539477272</v>
      </c>
      <c r="D19" s="4">
        <f t="shared" si="1"/>
        <v>9.519936269738636</v>
      </c>
      <c r="E19">
        <v>21</v>
      </c>
      <c r="F19">
        <v>36.7</v>
      </c>
      <c r="G19">
        <v>42.7</v>
      </c>
      <c r="H19">
        <f t="shared" si="2"/>
        <v>21.700000000000003</v>
      </c>
      <c r="I19" s="4">
        <f t="shared" si="5"/>
        <v>9.519936269738636</v>
      </c>
      <c r="J19" s="4">
        <v>0</v>
      </c>
      <c r="K19" s="4"/>
      <c r="L19" s="4">
        <f>D19</f>
        <v>9.519936269738636</v>
      </c>
      <c r="M19" s="4">
        <v>0</v>
      </c>
      <c r="O19" s="4">
        <f t="shared" si="3"/>
        <v>4.759968134869318</v>
      </c>
      <c r="P19" s="4">
        <f t="shared" si="4"/>
        <v>4.759968134869318</v>
      </c>
    </row>
    <row r="20" spans="1:16" ht="15">
      <c r="A20" s="6" t="s">
        <v>14</v>
      </c>
      <c r="B20">
        <v>2813912</v>
      </c>
      <c r="C20" s="3">
        <f t="shared" si="0"/>
        <v>0.5357652581730556</v>
      </c>
      <c r="D20" s="4">
        <f t="shared" si="1"/>
        <v>26788.26290865278</v>
      </c>
      <c r="E20">
        <v>30</v>
      </c>
      <c r="F20">
        <v>43.2</v>
      </c>
      <c r="G20">
        <v>49.6</v>
      </c>
      <c r="H20">
        <f t="shared" si="2"/>
        <v>19.6</v>
      </c>
      <c r="I20" s="4">
        <f t="shared" si="5"/>
        <v>26788.26290865278</v>
      </c>
      <c r="J20" s="4">
        <v>0</v>
      </c>
      <c r="K20" s="4"/>
      <c r="L20" s="4">
        <f>D20</f>
        <v>26788.26290865278</v>
      </c>
      <c r="M20" s="4">
        <v>0</v>
      </c>
      <c r="O20" s="4">
        <f t="shared" si="3"/>
        <v>13394.13145432639</v>
      </c>
      <c r="P20" s="4">
        <f t="shared" si="4"/>
        <v>13394.13145432639</v>
      </c>
    </row>
    <row r="21" spans="1:16" ht="15">
      <c r="A21" s="6" t="s">
        <v>15</v>
      </c>
      <c r="B21">
        <v>8500</v>
      </c>
      <c r="C21" s="3">
        <f t="shared" si="0"/>
        <v>0.001618389165855568</v>
      </c>
      <c r="D21" s="4">
        <f t="shared" si="1"/>
        <v>80.9194582927784</v>
      </c>
      <c r="E21">
        <v>27</v>
      </c>
      <c r="F21">
        <v>43.3</v>
      </c>
      <c r="G21">
        <v>49.7</v>
      </c>
      <c r="H21">
        <f t="shared" si="2"/>
        <v>22.700000000000003</v>
      </c>
      <c r="I21" s="4">
        <f t="shared" si="5"/>
        <v>80.9194582927784</v>
      </c>
      <c r="J21" s="4">
        <v>0</v>
      </c>
      <c r="K21" s="4"/>
      <c r="L21" s="4">
        <f>D21</f>
        <v>80.9194582927784</v>
      </c>
      <c r="M21" s="4">
        <v>0</v>
      </c>
      <c r="O21" s="4">
        <f t="shared" si="3"/>
        <v>40.4597291463892</v>
      </c>
      <c r="P21" s="4">
        <f t="shared" si="4"/>
        <v>40.4597291463892</v>
      </c>
    </row>
    <row r="22" spans="3:16" ht="15">
      <c r="C22" s="3"/>
      <c r="D22" s="4"/>
      <c r="I22" s="4"/>
      <c r="J22" s="4"/>
      <c r="K22" s="4"/>
      <c r="L22" s="4"/>
      <c r="M22" s="4"/>
      <c r="O22" s="4"/>
      <c r="P22" s="4"/>
    </row>
    <row r="23" spans="1:16" ht="15">
      <c r="A23" s="7" t="s">
        <v>16</v>
      </c>
      <c r="B23" s="2"/>
      <c r="C23" s="3"/>
      <c r="D23" s="4"/>
      <c r="I23" s="4"/>
      <c r="J23" s="4"/>
      <c r="K23" s="4"/>
      <c r="L23" s="4"/>
      <c r="M23" s="4"/>
      <c r="O23" s="4"/>
      <c r="P23" s="4"/>
    </row>
    <row r="24" spans="1:16" ht="15">
      <c r="A24" s="6" t="s">
        <v>17</v>
      </c>
      <c r="B24">
        <v>7000</v>
      </c>
      <c r="C24" s="3">
        <f t="shared" si="0"/>
        <v>0.001332791077763409</v>
      </c>
      <c r="D24" s="4">
        <f t="shared" si="1"/>
        <v>66.63955388817045</v>
      </c>
      <c r="E24">
        <v>26</v>
      </c>
      <c r="F24">
        <v>34.7</v>
      </c>
      <c r="G24">
        <v>35.7</v>
      </c>
      <c r="H24">
        <f t="shared" si="2"/>
        <v>9.700000000000003</v>
      </c>
      <c r="I24" s="4">
        <f>0.5*$D$24</f>
        <v>33.31977694408523</v>
      </c>
      <c r="J24" s="4">
        <f>0.5*$D$24</f>
        <v>33.31977694408523</v>
      </c>
      <c r="K24" s="4"/>
      <c r="L24" s="4">
        <f>0.5*D24</f>
        <v>33.31977694408523</v>
      </c>
      <c r="M24" s="4">
        <f>0.5*D24</f>
        <v>33.31977694408523</v>
      </c>
      <c r="O24" s="4">
        <f t="shared" si="3"/>
        <v>33.31977694408523</v>
      </c>
      <c r="P24" s="4">
        <f t="shared" si="4"/>
        <v>33.31977694408523</v>
      </c>
    </row>
    <row r="25" spans="1:16" ht="15">
      <c r="A25" s="6" t="s">
        <v>18</v>
      </c>
      <c r="B25">
        <v>150</v>
      </c>
      <c r="C25" s="3">
        <f t="shared" si="0"/>
        <v>2.8559808809215907E-05</v>
      </c>
      <c r="D25" s="4">
        <f t="shared" si="1"/>
        <v>1.4279904404607953</v>
      </c>
      <c r="E25">
        <v>32</v>
      </c>
      <c r="F25">
        <v>41.2</v>
      </c>
      <c r="G25">
        <v>44.3</v>
      </c>
      <c r="H25">
        <f t="shared" si="2"/>
        <v>12.299999999999997</v>
      </c>
      <c r="I25" s="4">
        <f>D25</f>
        <v>1.4279904404607953</v>
      </c>
      <c r="J25" s="4">
        <v>0</v>
      </c>
      <c r="K25" s="4"/>
      <c r="L25" s="4">
        <f aca="true" t="shared" si="6" ref="L25:L37">0.5*D25</f>
        <v>0.7139952202303976</v>
      </c>
      <c r="M25" s="4">
        <f aca="true" t="shared" si="7" ref="M25:M37">0.5*D25</f>
        <v>0.7139952202303976</v>
      </c>
      <c r="O25" s="4">
        <f t="shared" si="3"/>
        <v>0.7139952202303976</v>
      </c>
      <c r="P25" s="4">
        <f t="shared" si="4"/>
        <v>0.7139952202303976</v>
      </c>
    </row>
    <row r="26" spans="1:16" ht="15">
      <c r="A26" s="6" t="s">
        <v>19</v>
      </c>
      <c r="B26">
        <v>75000</v>
      </c>
      <c r="C26" s="3">
        <f t="shared" si="0"/>
        <v>0.014279904404607954</v>
      </c>
      <c r="D26" s="4">
        <f t="shared" si="1"/>
        <v>713.9952202303978</v>
      </c>
      <c r="E26">
        <v>17</v>
      </c>
      <c r="F26">
        <v>26.8</v>
      </c>
      <c r="G26">
        <v>32.7</v>
      </c>
      <c r="H26">
        <f t="shared" si="2"/>
        <v>15.700000000000003</v>
      </c>
      <c r="I26" s="4">
        <f aca="true" t="shared" si="8" ref="I26:I37">D26</f>
        <v>713.9952202303978</v>
      </c>
      <c r="J26" s="4">
        <v>0</v>
      </c>
      <c r="K26" s="4"/>
      <c r="L26" s="4">
        <f t="shared" si="6"/>
        <v>356.9976101151989</v>
      </c>
      <c r="M26" s="4">
        <f t="shared" si="7"/>
        <v>356.9976101151989</v>
      </c>
      <c r="O26" s="4">
        <f t="shared" si="3"/>
        <v>356.9976101151989</v>
      </c>
      <c r="P26" s="4">
        <f t="shared" si="4"/>
        <v>356.9976101151989</v>
      </c>
    </row>
    <row r="27" spans="1:16" ht="15">
      <c r="A27" s="6" t="s">
        <v>20</v>
      </c>
      <c r="B27">
        <v>2000000</v>
      </c>
      <c r="C27" s="3">
        <f t="shared" si="0"/>
        <v>0.3807974507895454</v>
      </c>
      <c r="D27" s="4">
        <f t="shared" si="1"/>
        <v>19039.87253947727</v>
      </c>
      <c r="E27">
        <v>32</v>
      </c>
      <c r="F27">
        <v>46.2</v>
      </c>
      <c r="G27">
        <v>48.9</v>
      </c>
      <c r="H27">
        <f t="shared" si="2"/>
        <v>16.9</v>
      </c>
      <c r="I27" s="4">
        <f t="shared" si="8"/>
        <v>19039.87253947727</v>
      </c>
      <c r="J27" s="4">
        <v>0</v>
      </c>
      <c r="K27" s="4"/>
      <c r="L27" s="4">
        <f t="shared" si="6"/>
        <v>9519.936269738635</v>
      </c>
      <c r="M27" s="4">
        <f t="shared" si="7"/>
        <v>9519.936269738635</v>
      </c>
      <c r="O27" s="4">
        <f t="shared" si="3"/>
        <v>9519.936269738635</v>
      </c>
      <c r="P27" s="4">
        <f t="shared" si="4"/>
        <v>9519.936269738635</v>
      </c>
    </row>
    <row r="28" spans="1:16" ht="15">
      <c r="A28" s="6" t="s">
        <v>37</v>
      </c>
      <c r="B28">
        <v>200</v>
      </c>
      <c r="C28" s="3">
        <f t="shared" si="0"/>
        <v>3.807974507895454E-05</v>
      </c>
      <c r="D28" s="4">
        <f t="shared" si="1"/>
        <v>1.903987253947727</v>
      </c>
      <c r="E28">
        <v>17</v>
      </c>
      <c r="F28">
        <v>26.8</v>
      </c>
      <c r="G28">
        <v>27.8</v>
      </c>
      <c r="H28">
        <f t="shared" si="2"/>
        <v>10.8</v>
      </c>
      <c r="I28" s="4">
        <f t="shared" si="8"/>
        <v>1.903987253947727</v>
      </c>
      <c r="J28" s="4">
        <v>0</v>
      </c>
      <c r="K28" s="4"/>
      <c r="L28" s="4">
        <f t="shared" si="6"/>
        <v>0.9519936269738635</v>
      </c>
      <c r="M28" s="4">
        <f t="shared" si="7"/>
        <v>0.9519936269738635</v>
      </c>
      <c r="O28" s="4">
        <f t="shared" si="3"/>
        <v>0.9519936269738635</v>
      </c>
      <c r="P28" s="4">
        <f t="shared" si="4"/>
        <v>0.9519936269738635</v>
      </c>
    </row>
    <row r="29" spans="1:16" ht="15">
      <c r="A29" s="6" t="s">
        <v>21</v>
      </c>
      <c r="B29">
        <v>4500</v>
      </c>
      <c r="C29" s="3">
        <f t="shared" si="0"/>
        <v>0.0008567942642764772</v>
      </c>
      <c r="D29" s="4">
        <f t="shared" si="1"/>
        <v>42.83971321382386</v>
      </c>
      <c r="E29">
        <v>22</v>
      </c>
      <c r="F29">
        <v>33.3</v>
      </c>
      <c r="G29">
        <v>33.4</v>
      </c>
      <c r="H29">
        <f t="shared" si="2"/>
        <v>11.399999999999999</v>
      </c>
      <c r="I29" s="4">
        <f t="shared" si="8"/>
        <v>42.83971321382386</v>
      </c>
      <c r="J29" s="4">
        <v>0</v>
      </c>
      <c r="K29" s="4"/>
      <c r="L29" s="4">
        <f t="shared" si="6"/>
        <v>21.41985660691193</v>
      </c>
      <c r="M29" s="4">
        <f t="shared" si="7"/>
        <v>21.41985660691193</v>
      </c>
      <c r="O29" s="4">
        <f t="shared" si="3"/>
        <v>21.41985660691193</v>
      </c>
      <c r="P29" s="4">
        <f t="shared" si="4"/>
        <v>21.41985660691193</v>
      </c>
    </row>
    <row r="30" spans="1:16" ht="15">
      <c r="A30" s="6" t="s">
        <v>22</v>
      </c>
      <c r="B30">
        <v>800</v>
      </c>
      <c r="C30" s="3">
        <f t="shared" si="0"/>
        <v>0.00015231898031581816</v>
      </c>
      <c r="D30" s="4">
        <f t="shared" si="1"/>
        <v>7.615949015790908</v>
      </c>
      <c r="E30">
        <v>20</v>
      </c>
      <c r="F30">
        <v>29.2</v>
      </c>
      <c r="G30">
        <v>31.2</v>
      </c>
      <c r="H30">
        <f t="shared" si="2"/>
        <v>11.2</v>
      </c>
      <c r="I30" s="4">
        <f t="shared" si="8"/>
        <v>7.615949015790908</v>
      </c>
      <c r="J30" s="4">
        <v>0</v>
      </c>
      <c r="K30" s="4"/>
      <c r="L30" s="4">
        <f t="shared" si="6"/>
        <v>3.807974507895454</v>
      </c>
      <c r="M30" s="4">
        <f t="shared" si="7"/>
        <v>3.807974507895454</v>
      </c>
      <c r="O30" s="4">
        <f t="shared" si="3"/>
        <v>3.807974507895454</v>
      </c>
      <c r="P30" s="4">
        <f t="shared" si="4"/>
        <v>3.807974507895454</v>
      </c>
    </row>
    <row r="31" spans="1:16" ht="15">
      <c r="A31" s="6" t="s">
        <v>23</v>
      </c>
      <c r="B31">
        <v>160</v>
      </c>
      <c r="C31" s="3">
        <f t="shared" si="0"/>
        <v>3.0463796063163633E-05</v>
      </c>
      <c r="D31" s="4">
        <f t="shared" si="1"/>
        <v>1.5231898031581816</v>
      </c>
      <c r="E31">
        <v>18</v>
      </c>
      <c r="F31">
        <v>29</v>
      </c>
      <c r="G31">
        <v>32.4</v>
      </c>
      <c r="H31">
        <f t="shared" si="2"/>
        <v>14.399999999999999</v>
      </c>
      <c r="I31" s="4">
        <f t="shared" si="8"/>
        <v>1.5231898031581816</v>
      </c>
      <c r="J31" s="4">
        <v>0</v>
      </c>
      <c r="K31" s="4"/>
      <c r="L31" s="4">
        <f t="shared" si="6"/>
        <v>0.7615949015790908</v>
      </c>
      <c r="M31" s="4">
        <f t="shared" si="7"/>
        <v>0.7615949015790908</v>
      </c>
      <c r="O31" s="4">
        <f t="shared" si="3"/>
        <v>0.7615949015790908</v>
      </c>
      <c r="P31" s="4">
        <f t="shared" si="4"/>
        <v>0.7615949015790908</v>
      </c>
    </row>
    <row r="32" spans="1:16" ht="15">
      <c r="A32" s="6" t="s">
        <v>24</v>
      </c>
      <c r="B32">
        <v>1200</v>
      </c>
      <c r="C32" s="3">
        <f t="shared" si="0"/>
        <v>0.00022847847047372725</v>
      </c>
      <c r="D32" s="4">
        <f t="shared" si="1"/>
        <v>11.423923523686362</v>
      </c>
      <c r="E32">
        <v>25</v>
      </c>
      <c r="F32">
        <v>36.7</v>
      </c>
      <c r="G32">
        <v>39.6</v>
      </c>
      <c r="H32">
        <f t="shared" si="2"/>
        <v>14.600000000000001</v>
      </c>
      <c r="I32" s="4">
        <f t="shared" si="8"/>
        <v>11.423923523686362</v>
      </c>
      <c r="J32" s="4">
        <v>0</v>
      </c>
      <c r="K32" s="4"/>
      <c r="L32" s="4">
        <f t="shared" si="6"/>
        <v>5.711961761843181</v>
      </c>
      <c r="M32" s="4">
        <f t="shared" si="7"/>
        <v>5.711961761843181</v>
      </c>
      <c r="O32" s="4">
        <f t="shared" si="3"/>
        <v>5.711961761843181</v>
      </c>
      <c r="P32" s="4">
        <f t="shared" si="4"/>
        <v>5.711961761843181</v>
      </c>
    </row>
    <row r="33" spans="1:16" ht="15">
      <c r="A33" s="6" t="s">
        <v>25</v>
      </c>
      <c r="B33">
        <v>8000</v>
      </c>
      <c r="C33" s="3">
        <f t="shared" si="0"/>
        <v>0.0015231898031581818</v>
      </c>
      <c r="D33" s="4">
        <f t="shared" si="1"/>
        <v>76.15949015790909</v>
      </c>
      <c r="E33">
        <v>21</v>
      </c>
      <c r="F33">
        <v>32.8</v>
      </c>
      <c r="G33">
        <v>37.1</v>
      </c>
      <c r="H33">
        <f t="shared" si="2"/>
        <v>16.1</v>
      </c>
      <c r="I33" s="4">
        <f t="shared" si="8"/>
        <v>76.15949015790909</v>
      </c>
      <c r="J33" s="4">
        <v>0</v>
      </c>
      <c r="K33" s="4"/>
      <c r="L33" s="4">
        <f t="shared" si="6"/>
        <v>38.079745078954545</v>
      </c>
      <c r="M33" s="4">
        <f t="shared" si="7"/>
        <v>38.079745078954545</v>
      </c>
      <c r="O33" s="4">
        <f t="shared" si="3"/>
        <v>38.079745078954545</v>
      </c>
      <c r="P33" s="4">
        <f t="shared" si="4"/>
        <v>38.079745078954545</v>
      </c>
    </row>
    <row r="34" spans="1:16" ht="15">
      <c r="A34" s="6" t="s">
        <v>26</v>
      </c>
      <c r="B34">
        <v>140000</v>
      </c>
      <c r="C34" s="3">
        <f t="shared" si="0"/>
        <v>0.026655821555268182</v>
      </c>
      <c r="D34" s="4">
        <f t="shared" si="1"/>
        <v>1332.791077763409</v>
      </c>
      <c r="E34">
        <v>23</v>
      </c>
      <c r="F34">
        <v>34.2</v>
      </c>
      <c r="G34">
        <v>38.6</v>
      </c>
      <c r="H34">
        <f t="shared" si="2"/>
        <v>15.600000000000001</v>
      </c>
      <c r="I34" s="4">
        <f t="shared" si="8"/>
        <v>1332.791077763409</v>
      </c>
      <c r="J34" s="4">
        <v>0</v>
      </c>
      <c r="K34" s="4"/>
      <c r="L34" s="4">
        <f t="shared" si="6"/>
        <v>666.3955388817045</v>
      </c>
      <c r="M34" s="4">
        <f t="shared" si="7"/>
        <v>666.3955388817045</v>
      </c>
      <c r="O34" s="4">
        <f t="shared" si="3"/>
        <v>666.3955388817045</v>
      </c>
      <c r="P34" s="4">
        <f t="shared" si="4"/>
        <v>666.3955388817045</v>
      </c>
    </row>
    <row r="35" spans="1:16" ht="15">
      <c r="A35" s="6" t="s">
        <v>27</v>
      </c>
      <c r="B35">
        <v>250</v>
      </c>
      <c r="C35" s="3">
        <f t="shared" si="0"/>
        <v>4.759968134869318E-05</v>
      </c>
      <c r="D35" s="4">
        <f t="shared" si="1"/>
        <v>2.379984067434659</v>
      </c>
      <c r="E35">
        <v>22</v>
      </c>
      <c r="F35">
        <v>38.7</v>
      </c>
      <c r="G35">
        <v>39.6</v>
      </c>
      <c r="H35">
        <f t="shared" si="2"/>
        <v>17.6</v>
      </c>
      <c r="I35" s="4">
        <f t="shared" si="8"/>
        <v>2.379984067434659</v>
      </c>
      <c r="J35" s="4">
        <v>0</v>
      </c>
      <c r="K35" s="4"/>
      <c r="L35" s="4">
        <f t="shared" si="6"/>
        <v>1.1899920337173295</v>
      </c>
      <c r="M35" s="4">
        <f t="shared" si="7"/>
        <v>1.1899920337173295</v>
      </c>
      <c r="O35" s="4">
        <f t="shared" si="3"/>
        <v>1.1899920337173295</v>
      </c>
      <c r="P35" s="4">
        <f t="shared" si="4"/>
        <v>1.1899920337173295</v>
      </c>
    </row>
    <row r="36" spans="1:16" ht="15">
      <c r="A36" s="6" t="s">
        <v>28</v>
      </c>
      <c r="B36">
        <v>2500</v>
      </c>
      <c r="C36" s="3">
        <f t="shared" si="0"/>
        <v>0.0004759968134869318</v>
      </c>
      <c r="D36" s="4">
        <f t="shared" si="1"/>
        <v>23.79984067434659</v>
      </c>
      <c r="E36">
        <v>21</v>
      </c>
      <c r="F36">
        <v>35.8</v>
      </c>
      <c r="G36">
        <v>36.3</v>
      </c>
      <c r="H36">
        <f t="shared" si="2"/>
        <v>15.299999999999997</v>
      </c>
      <c r="I36" s="4">
        <f t="shared" si="8"/>
        <v>23.79984067434659</v>
      </c>
      <c r="J36" s="4">
        <v>0</v>
      </c>
      <c r="K36" s="4"/>
      <c r="L36" s="4">
        <f t="shared" si="6"/>
        <v>11.899920337173295</v>
      </c>
      <c r="M36" s="4">
        <f t="shared" si="7"/>
        <v>11.899920337173295</v>
      </c>
      <c r="O36" s="4">
        <f t="shared" si="3"/>
        <v>11.899920337173295</v>
      </c>
      <c r="P36" s="4">
        <f t="shared" si="4"/>
        <v>11.899920337173295</v>
      </c>
    </row>
    <row r="37" spans="1:16" ht="15">
      <c r="A37" s="6" t="s">
        <v>29</v>
      </c>
      <c r="B37">
        <v>63000</v>
      </c>
      <c r="C37" s="3">
        <f t="shared" si="0"/>
        <v>0.01199511969987068</v>
      </c>
      <c r="D37" s="4">
        <f t="shared" si="1"/>
        <v>599.7559849935341</v>
      </c>
      <c r="E37">
        <v>25</v>
      </c>
      <c r="F37">
        <v>37.5</v>
      </c>
      <c r="G37">
        <v>39.5</v>
      </c>
      <c r="H37">
        <f t="shared" si="2"/>
        <v>14.5</v>
      </c>
      <c r="I37" s="4">
        <f t="shared" si="8"/>
        <v>599.7559849935341</v>
      </c>
      <c r="J37" s="4">
        <v>0</v>
      </c>
      <c r="K37" s="4"/>
      <c r="L37" s="4">
        <f t="shared" si="6"/>
        <v>299.87799249676704</v>
      </c>
      <c r="M37" s="4">
        <f t="shared" si="7"/>
        <v>299.87799249676704</v>
      </c>
      <c r="O37" s="4">
        <f t="shared" si="3"/>
        <v>299.87799249676704</v>
      </c>
      <c r="P37" s="4">
        <f t="shared" si="4"/>
        <v>299.87799249676704</v>
      </c>
    </row>
    <row r="38" spans="1:16" ht="15">
      <c r="A38" s="7" t="s">
        <v>39</v>
      </c>
      <c r="B38" s="6">
        <f>SUM(B7:B37)</f>
        <v>5252136</v>
      </c>
      <c r="H38" t="s">
        <v>51</v>
      </c>
      <c r="I38" s="4">
        <f>SUM(I7:I37)</f>
        <v>49857.20095595392</v>
      </c>
      <c r="J38" s="4">
        <f aca="true" t="shared" si="9" ref="J38:P38">SUM(J7:J37)</f>
        <v>142.79904404607953</v>
      </c>
      <c r="K38" s="4"/>
      <c r="L38" s="4">
        <f t="shared" si="9"/>
        <v>38442.921127708796</v>
      </c>
      <c r="M38" s="4">
        <f t="shared" si="9"/>
        <v>11557.078872291198</v>
      </c>
      <c r="N38" s="4"/>
      <c r="O38" s="4">
        <f t="shared" si="9"/>
        <v>25000</v>
      </c>
      <c r="P38" s="4">
        <f t="shared" si="9"/>
        <v>25000</v>
      </c>
    </row>
    <row r="39" spans="9:16" ht="15">
      <c r="I39" s="8" t="s">
        <v>45</v>
      </c>
      <c r="J39" s="9">
        <f>SUM(J7:J37)*$A$4</f>
        <v>23795175.905574415</v>
      </c>
      <c r="K39" s="10"/>
      <c r="L39" s="6" t="s">
        <v>45</v>
      </c>
      <c r="M39" s="9">
        <f>SUM(M7:M37)*$A$4</f>
        <v>1925802280.8053715</v>
      </c>
      <c r="N39" s="10"/>
      <c r="O39" s="6" t="s">
        <v>45</v>
      </c>
      <c r="P39" s="9">
        <f>SUM(P7:P37)*$A$4</f>
        <v>4165850000</v>
      </c>
    </row>
    <row r="40" ht="15">
      <c r="A40" t="s">
        <v>35</v>
      </c>
    </row>
    <row r="41" spans="1:4" ht="15">
      <c r="A41" s="1">
        <v>50000</v>
      </c>
      <c r="B41" s="1" t="s">
        <v>48</v>
      </c>
      <c r="C41" s="1"/>
      <c r="D41" s="1"/>
    </row>
    <row r="42" ht="15">
      <c r="A42" t="s">
        <v>38</v>
      </c>
    </row>
    <row r="44" ht="15">
      <c r="A44" t="s">
        <v>50</v>
      </c>
    </row>
    <row r="45" spans="2:4" ht="15">
      <c r="B45" s="6" t="s">
        <v>55</v>
      </c>
      <c r="C45" s="6" t="s">
        <v>56</v>
      </c>
      <c r="D45" s="6" t="s">
        <v>57</v>
      </c>
    </row>
    <row r="46" spans="1:4" ht="15">
      <c r="A46" s="6" t="s">
        <v>52</v>
      </c>
      <c r="B46">
        <v>49857</v>
      </c>
      <c r="C46">
        <v>38443</v>
      </c>
      <c r="D46">
        <v>25000</v>
      </c>
    </row>
    <row r="47" spans="1:4" ht="15">
      <c r="A47" s="6" t="s">
        <v>53</v>
      </c>
      <c r="B47">
        <v>143</v>
      </c>
      <c r="C47">
        <v>11557</v>
      </c>
      <c r="D47">
        <v>25000</v>
      </c>
    </row>
    <row r="48" spans="1:4" ht="15">
      <c r="A48" s="6" t="s">
        <v>54</v>
      </c>
      <c r="B48" s="9">
        <v>23795176</v>
      </c>
      <c r="C48" s="9">
        <v>1925802281</v>
      </c>
      <c r="D48" s="9">
        <v>4165850000</v>
      </c>
    </row>
  </sheetData>
  <sheetProtection/>
  <mergeCells count="3">
    <mergeCell ref="I5:J5"/>
    <mergeCell ref="L5:M5"/>
    <mergeCell ref="O5:P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- Aided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</dc:creator>
  <cp:keywords/>
  <dc:description/>
  <cp:lastModifiedBy>CAE</cp:lastModifiedBy>
  <dcterms:created xsi:type="dcterms:W3CDTF">2009-12-10T21:59:24Z</dcterms:created>
  <dcterms:modified xsi:type="dcterms:W3CDTF">2009-12-10T23:22:25Z</dcterms:modified>
  <cp:category/>
  <cp:version/>
  <cp:contentType/>
  <cp:contentStatus/>
</cp:coreProperties>
</file>